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Check vs repor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dd mmm yyyy"/>
    <numFmt numFmtId="166" formatCode="0.0%"/>
  </numFmts>
  <fonts count="10">
    <font>
      <name val="Calibri"/>
      <family val="2"/>
      <color theme="1"/>
      <sz val="11"/>
      <scheme val="minor"/>
    </font>
    <font>
      <b val="1"/>
      <color rgb="001F3864"/>
      <sz val="14"/>
    </font>
    <font>
      <color rgb="007F7F7F"/>
      <sz val="9"/>
    </font>
    <font>
      <b val="1"/>
      <color rgb="00FFFFFF"/>
    </font>
    <font>
      <i val="1"/>
      <color rgb="007F6000"/>
    </font>
    <font>
      <b val="1"/>
    </font>
    <font>
      <b val="1"/>
      <sz val="10"/>
    </font>
    <font>
      <sz val="10"/>
    </font>
    <font>
      <b val="1"/>
      <color rgb="001F3864"/>
      <sz val="13"/>
    </font>
    <font>
      <i val="1"/>
      <sz val="9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top style="medium"/>
      <bottom style="medium"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0" fontId="4" fillId="3" borderId="1" pivotButton="0" quotePrefix="0" xfId="0"/>
    <xf numFmtId="0" fontId="0" fillId="4" borderId="1" pivotButton="0" quotePrefix="0" xfId="0"/>
    <xf numFmtId="165" fontId="0" fillId="4" borderId="1" pivotButton="0" quotePrefix="0" xfId="0"/>
    <xf numFmtId="0" fontId="0" fillId="4" borderId="1" applyAlignment="1" pivotButton="0" quotePrefix="0" xfId="0">
      <alignment horizontal="center"/>
    </xf>
    <xf numFmtId="0" fontId="5" fillId="0" borderId="2" pivotButton="0" quotePrefix="0" xfId="0"/>
    <xf numFmtId="3" fontId="5" fillId="0" borderId="2" pivotButton="0" quotePrefix="0" xfId="0"/>
    <xf numFmtId="164" fontId="5" fillId="0" borderId="2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2" borderId="1" pivotButton="0" quotePrefix="0" xfId="0"/>
    <xf numFmtId="166" fontId="0" fillId="0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9" customWidth="1" min="3" max="3"/>
    <col width="18" customWidth="1" min="4" max="4"/>
    <col width="32" customWidth="1" min="5" max="5"/>
    <col width="18" customWidth="1" min="6" max="6"/>
    <col width="14" customWidth="1" min="7" max="7"/>
    <col width="9" customWidth="1" min="8" max="8"/>
  </cols>
  <sheetData>
    <row r="1">
      <c r="A1" s="1" t="inlineStr">
        <is>
          <t>Smithfield – invoice lines with no product code: cleanup checklist</t>
        </is>
      </c>
    </row>
    <row r="3">
      <c r="A3" s="2" t="inlineStr">
        <is>
          <t>Source: Smithfield Depot Branch Review, Finding 2 (July–Sept 2026). Net sales ex GST (AUD).</t>
        </is>
      </c>
    </row>
    <row r="5" ht="32" customHeight="1">
      <c r="A5" s="3" t="inlineStr">
        <is>
          <t>Line description</t>
        </is>
      </c>
      <c r="B5" s="3" t="inlineStr">
        <is>
          <t>Lines</t>
        </is>
      </c>
      <c r="C5" s="3" t="inlineStr">
        <is>
          <t>Units</t>
        </is>
      </c>
      <c r="D5" s="3" t="inlineStr">
        <is>
          <t>Net sales ex GST ($)</t>
        </is>
      </c>
      <c r="E5" s="3" t="inlineStr">
        <is>
          <t>Product code it should map to</t>
        </is>
      </c>
      <c r="F5" s="3" t="inlineStr">
        <is>
          <t>Owner</t>
        </is>
      </c>
      <c r="G5" s="3" t="inlineStr">
        <is>
          <t>Due date</t>
        </is>
      </c>
      <c r="H5" s="3" t="inlineStr">
        <is>
          <t>Done</t>
        </is>
      </c>
    </row>
    <row r="6">
      <c r="A6" s="4" t="inlineStr">
        <is>
          <t>Lager ctn 24 - promo</t>
        </is>
      </c>
      <c r="B6" s="5" t="n">
        <v>288</v>
      </c>
      <c r="C6" s="5" t="n">
        <v>374</v>
      </c>
      <c r="D6" s="6" t="n">
        <v>15334</v>
      </c>
      <c r="E6" s="7" t="inlineStr">
        <is>
          <t>TBC – no product code in report</t>
        </is>
      </c>
      <c r="F6" s="8" t="n"/>
      <c r="G6" s="9" t="n"/>
      <c r="H6" s="10" t="n"/>
    </row>
    <row r="7">
      <c r="A7" s="4" t="inlineStr">
        <is>
          <t>Gin 700 house - promo</t>
        </is>
      </c>
      <c r="B7" s="5" t="n">
        <v>284</v>
      </c>
      <c r="C7" s="5" t="n">
        <v>347</v>
      </c>
      <c r="D7" s="6" t="n">
        <v>13533</v>
      </c>
      <c r="E7" s="7" t="inlineStr">
        <is>
          <t>TBC – no product code in report</t>
        </is>
      </c>
      <c r="F7" s="8" t="n"/>
      <c r="G7" s="9" t="n"/>
      <c r="H7" s="10" t="n"/>
    </row>
    <row r="8">
      <c r="A8" s="4" t="inlineStr">
        <is>
          <t>LAGER KEG 50 - CLUB SPECIAL</t>
        </is>
      </c>
      <c r="B8" s="5" t="n">
        <v>3</v>
      </c>
      <c r="C8" s="5" t="n">
        <v>4</v>
      </c>
      <c r="D8" s="6" t="n">
        <v>980</v>
      </c>
      <c r="E8" s="7" t="inlineStr">
        <is>
          <t>TBC – no product code in report</t>
        </is>
      </c>
      <c r="F8" s="8" t="n"/>
      <c r="G8" s="9" t="n"/>
      <c r="H8" s="10" t="n"/>
    </row>
    <row r="9">
      <c r="A9" s="4" t="inlineStr">
        <is>
          <t>HAZY KEG 50L</t>
        </is>
      </c>
      <c r="B9" s="5" t="n">
        <v>3</v>
      </c>
      <c r="C9" s="5" t="n">
        <v>3</v>
      </c>
      <c r="D9" s="6" t="n">
        <v>867</v>
      </c>
      <c r="E9" s="7" t="inlineStr">
        <is>
          <t>TBC – no product code in report</t>
        </is>
      </c>
      <c r="F9" s="8" t="n"/>
      <c r="G9" s="9" t="n"/>
      <c r="H9" s="10" t="n"/>
    </row>
    <row r="10">
      <c r="A10" s="4" t="inlineStr">
        <is>
          <t>Pale 50L keg (club)</t>
        </is>
      </c>
      <c r="B10" s="5" t="n">
        <v>3</v>
      </c>
      <c r="C10" s="5" t="n">
        <v>3</v>
      </c>
      <c r="D10" s="6" t="n">
        <v>795</v>
      </c>
      <c r="E10" s="7" t="inlineStr">
        <is>
          <t>TBC – no product code in report</t>
        </is>
      </c>
      <c r="F10" s="8" t="n"/>
      <c r="G10" s="9" t="n"/>
      <c r="H10" s="10" t="n"/>
    </row>
    <row r="11">
      <c r="A11" s="11" t="inlineStr">
        <is>
          <t>Total (Smithfield)</t>
        </is>
      </c>
      <c r="B11" s="12">
        <f>SUM(B6:B10)</f>
        <v>581</v>
      </c>
      <c r="C11" s="12">
        <f>SUM(C6:C10)</f>
        <v>731</v>
      </c>
      <c r="D11" s="13">
        <f>SUM(D6:D10)</f>
        <v>31509</v>
      </c>
      <c r="E11" s="11" t="n"/>
      <c r="F11" s="11" t="n"/>
      <c r="G11" s="11" t="n"/>
      <c r="H11" s="11" t="n"/>
    </row>
    <row r="13">
      <c r="A13" s="14" t="inlineStr">
        <is>
          <t>Notes</t>
        </is>
      </c>
    </row>
    <row r="14" ht="30" customHeight="1">
      <c r="A14" s="15" t="inlineStr">
        <is>
          <t>• Product codes are not given in the report. The yellow cells must be filled in from the product master – none have been guessed.</t>
        </is>
      </c>
    </row>
    <row r="15" ht="30" customHeight="1">
      <c r="A15" s="15" t="inlineStr">
        <is>
          <t>• The five descriptions are the Smithfield lines only. A sixth description-and-branch pair (Lager ctn 24 - promo at Wollongong: 2 lines, 10 units, $410, Aug 2026) is outside this checklist.</t>
        </is>
      </c>
    </row>
    <row r="16" ht="30" customHeight="1">
      <c r="A16" s="15" t="inlineStr">
        <is>
          <t>• Lines with no product code have unknown cost, so margin on them cannot be measured (report, “About the data”).</t>
        </is>
      </c>
    </row>
  </sheetData>
  <mergeCells count="3">
    <mergeCell ref="A16:H16"/>
    <mergeCell ref="A14:H14"/>
    <mergeCell ref="A15:H15"/>
  </mergeCells>
  <dataValidations count="1">
    <dataValidation sqref="H6:H10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6" customWidth="1" min="3" max="3"/>
    <col width="14" customWidth="1" min="4" max="4"/>
  </cols>
  <sheetData>
    <row r="1">
      <c r="A1" s="16" t="inlineStr">
        <is>
          <t>Reconciliation to report (Finding 2)</t>
        </is>
      </c>
    </row>
    <row r="4">
      <c r="A4" s="17" t="inlineStr">
        <is>
          <t>Measure</t>
        </is>
      </c>
      <c r="B4" s="17" t="inlineStr">
        <is>
          <t>Report says</t>
        </is>
      </c>
      <c r="C4" s="17" t="inlineStr">
        <is>
          <t>This workbook</t>
        </is>
      </c>
      <c r="D4" s="17" t="inlineStr">
        <is>
          <t>Match?</t>
        </is>
      </c>
    </row>
    <row r="5">
      <c r="A5" s="4" t="inlineStr">
        <is>
          <t>Smithfield unmapped lines</t>
        </is>
      </c>
      <c r="B5" s="5" t="n">
        <v>581</v>
      </c>
      <c r="C5" s="5">
        <f>Checklist!B11</f>
        <v>581</v>
      </c>
      <c r="D5" s="4" t="str">
        <f>IF(ROUND(B5-C5,3)=0,"✔ matches","✘ CHECK")</f>
        <v>✔ matches</v>
      </c>
    </row>
    <row r="6">
      <c r="A6" s="4" t="inlineStr">
        <is>
          <t>Smithfield net sales Jul–Sep 2026 ($)</t>
        </is>
      </c>
      <c r="B6" s="6" t="n">
        <v>31509</v>
      </c>
      <c r="C6" s="6">
        <f>Checklist!D11</f>
        <v>31509</v>
      </c>
      <c r="D6" s="4" t="str">
        <f>IF(ROUND(B6-C6,3)=0,"✔ matches","✘ CHECK")</f>
        <v>✔ matches</v>
      </c>
    </row>
    <row r="7">
      <c r="A7" s="4" t="inlineStr">
        <is>
          <t>Lines on the two promo items</t>
        </is>
      </c>
      <c r="B7" s="5" t="n">
        <v>572</v>
      </c>
      <c r="C7" s="5">
        <f>SUMIF(Checklist!A6:A10,"*promo*",Checklist!B6:B10)</f>
        <v>572</v>
      </c>
      <c r="D7" s="4" t="str">
        <f>IF(ROUND(B7-C7,3)=0,"✔ matches","✘ CHECK")</f>
        <v>✔ matches</v>
      </c>
    </row>
    <row r="8">
      <c r="A8" s="4" t="inlineStr">
        <is>
          <t>Club keg sales, three items ($)</t>
        </is>
      </c>
      <c r="B8" s="6" t="n">
        <v>2642</v>
      </c>
      <c r="C8" s="6">
        <f>SUMIF(Checklist!A6:A10,"*keg*",Checklist!D6:D10)</f>
        <v>2642</v>
      </c>
      <c r="D8" s="4" t="str">
        <f>IF(ROUND(B8-C8,3)=0,"✔ matches","✘ CHECK")</f>
        <v>✔ matches</v>
      </c>
    </row>
    <row r="9">
      <c r="A9" s="4" t="inlineStr">
        <is>
          <t>Monthly total: Jul + Aug + Sep ($)</t>
        </is>
      </c>
      <c r="B9" s="6" t="n">
        <v>31509</v>
      </c>
      <c r="C9" s="6">
        <f>11232+10271+10006</f>
        <v>31509</v>
      </c>
      <c r="D9" s="4" t="str">
        <f>IF(ROUND(B9-C9,3)=0,"✔ matches","✘ CHECK")</f>
        <v>✔ matches</v>
      </c>
    </row>
    <row r="10">
      <c r="A10" s="4" t="inlineStr">
        <is>
          <t>Share of company unmapped sales ($31,919)</t>
        </is>
      </c>
      <c r="B10" s="18" t="n">
        <v>0.987</v>
      </c>
      <c r="C10" s="18">
        <f>ROUND(Checklist!D11/31919,3)</f>
        <v>0.987</v>
      </c>
      <c r="D10" s="4" t="str">
        <f>IF(ROUND(B10-C10,3)=0,"✔ matches","✘ CHECK")</f>
        <v>✔ matches</v>
      </c>
    </row>
    <row r="12">
      <c r="A12" s="19" t="inlineStr">
        <is>
          <t>Units (731) are not stated as a total in the report; they are the sum of the per-item units it gives (374+347+4+3+3).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Wattle Lane Distributors</dc:creator>
  <dcterms:created xmlns:dcterms="http://purl.org/dc/terms/" xmlns:xsi="http://www.w3.org/2001/XMLSchema-instance" xsi:type="dcterms:W3CDTF">2026-10-22T04:05:31Z</dcterms:created>
  <dcterms:modified xmlns:dcterms="http://purl.org/dc/terms/" xmlns:xsi="http://www.w3.org/2001/XMLSchema-instance" xsi:type="dcterms:W3CDTF">2026-10-22T04:05:31Z</dcterms:modified>
</cp:coreProperties>
</file>